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7605" tabRatio="680" activeTab="0"/>
  </bookViews>
  <sheets>
    <sheet name="Mikrohitel törlesztési tábla" sheetId="1" r:id="rId1"/>
  </sheets>
  <definedNames>
    <definedName name="_xlnm.Print_Titles" localSheetId="0">'Mikrohitel törlesztési tábla'!$13:$14</definedName>
    <definedName name="_xlnm.Print_Area" localSheetId="0">'Mikrohitel törlesztési tábla'!$A$7:$E$87</definedName>
  </definedNames>
  <calcPr fullCalcOnLoad="1"/>
</workbook>
</file>

<file path=xl/sharedStrings.xml><?xml version="1.0" encoding="utf-8"?>
<sst xmlns="http://schemas.openxmlformats.org/spreadsheetml/2006/main" count="22" uniqueCount="22">
  <si>
    <t>Hónap</t>
  </si>
  <si>
    <t>Kamat</t>
  </si>
  <si>
    <t>Második év</t>
  </si>
  <si>
    <t>Harmadik év</t>
  </si>
  <si>
    <t>Összes havi törlesztés</t>
  </si>
  <si>
    <t>Negyedik év</t>
  </si>
  <si>
    <t>Ötödik év</t>
  </si>
  <si>
    <t>Tőke</t>
  </si>
  <si>
    <t>Futamidő (hónap)</t>
  </si>
  <si>
    <t>Türelmi idő (hónap)</t>
  </si>
  <si>
    <t>Tőkerészletek száma</t>
  </si>
  <si>
    <t>Első év</t>
  </si>
  <si>
    <t>Hatodik év</t>
  </si>
  <si>
    <t>Kamat (%)</t>
  </si>
  <si>
    <t>Hitelösszeg (Ft)</t>
  </si>
  <si>
    <t>ÖSSZESEN:</t>
  </si>
  <si>
    <t>Adja meg a kívánt értékeket a sárga mezőkben! Ezután a táblázatban láthatja, hogy milyen nagyságú öszegeket kell majd törlesztenie!</t>
  </si>
  <si>
    <t xml:space="preserve">&lt;= Adja meg a felvenni kívánt hitel összegét Forintban </t>
  </si>
  <si>
    <t>&lt;= Az érvényes kamatot a tájékoztató szerint.</t>
  </si>
  <si>
    <t>Bács-Kiskun Megyei Vállalkozásfejlesztési Alapítvány</t>
  </si>
  <si>
    <t>&lt;= Adja meg a kívánt türelmi idő hosszát! (0-12 hónap)</t>
  </si>
  <si>
    <t>&lt;= Adja meg a kívánt futamidő hosszát! (6-72 hónap)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</si>
</sst>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#,##0_);\(#,##0\)"/>
    <numFmt numFmtId="179" formatCode="#,##0_);[Red]\(#,##0\)"/>
    <numFmt numFmtId="180" formatCode="#,##0.00_);\(#,##0.00\)"/>
    <numFmt numFmtId="181" formatCode="#,##0.00_);[Red]\(#,##0.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m/d/yy"/>
    <numFmt numFmtId="187" formatCode="d\-mmm\-yy"/>
    <numFmt numFmtId="188" formatCode="d\-mmm"/>
    <numFmt numFmtId="189" formatCode="m/d/yy\ h:mm"/>
    <numFmt numFmtId="190" formatCode="#,##0&quot; Ft&quot;;\-#,##0&quot; Ft&quot;"/>
    <numFmt numFmtId="191" formatCode="#,##0&quot; Ft&quot;;[Red]\-#,##0&quot; Ft&quot;"/>
    <numFmt numFmtId="192" formatCode="#,##0.00&quot; Ft&quot;;\-#,##0.00&quot; Ft&quot;"/>
    <numFmt numFmtId="193" formatCode="#,##0.00&quot; Ft&quot;;[Red]\-#,##0.00&quot; Ft&quot;"/>
    <numFmt numFmtId="194" formatCode="General_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#,##0\ &quot;Ft&quot;"/>
    <numFmt numFmtId="201" formatCode="#,##0\ _F_t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sz val="11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10">
      <alignment/>
      <protection locked="0"/>
    </xf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 applyProtection="1" quotePrefix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3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1" fillId="34" borderId="11" xfId="59" applyNumberFormat="1" applyFont="1" applyFill="1" applyBorder="1" applyAlignment="1" applyProtection="1">
      <alignment vertical="center"/>
      <protection locked="0"/>
    </xf>
    <xf numFmtId="0" fontId="1" fillId="34" borderId="11" xfId="5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49" fontId="13" fillId="0" borderId="0" xfId="0" applyNumberFormat="1" applyFont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abad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'Mikrohitel törlesztési tábla'!$C$15:$C$50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'Mikrohitel törlesztési tábla'!$D$15:$D$50</c:f>
              <c:numCache/>
            </c:numRef>
          </c:val>
        </c:ser>
        <c:overlap val="100"/>
        <c:gapWidth val="50"/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45827"/>
        <c:crosses val="autoZero"/>
        <c:auto val="0"/>
        <c:lblOffset val="100"/>
        <c:tickLblSkip val="22"/>
        <c:noMultiLvlLbl val="0"/>
      </c:catAx>
      <c:valAx>
        <c:axId val="310458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0</xdr:col>
      <xdr:colOff>0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0" y="17116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28575</xdr:rowOff>
    </xdr:from>
    <xdr:to>
      <xdr:col>0</xdr:col>
      <xdr:colOff>809625</xdr:colOff>
      <xdr:row>0</xdr:row>
      <xdr:rowOff>733425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857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94"/>
  <sheetViews>
    <sheetView showGridLines="0" showZeros="0" tabSelected="1" workbookViewId="0" topLeftCell="A1">
      <selection activeCell="B7" sqref="B7"/>
    </sheetView>
  </sheetViews>
  <sheetFormatPr defaultColWidth="8.875" defaultRowHeight="12.75"/>
  <cols>
    <col min="1" max="1" width="20.25390625" style="6" customWidth="1"/>
    <col min="2" max="2" width="11.875" style="2" customWidth="1"/>
    <col min="3" max="3" width="11.625" style="2" customWidth="1"/>
    <col min="4" max="4" width="12.125" style="2" customWidth="1"/>
    <col min="5" max="5" width="24.25390625" style="2" customWidth="1"/>
    <col min="6" max="6" width="6.25390625" style="2" customWidth="1"/>
    <col min="7" max="16384" width="8.875" style="2" customWidth="1"/>
  </cols>
  <sheetData>
    <row r="1" spans="1:5" ht="59.25" customHeight="1">
      <c r="A1" s="19"/>
      <c r="B1" s="37" t="s">
        <v>19</v>
      </c>
      <c r="C1" s="37"/>
      <c r="D1" s="37"/>
      <c r="E1" s="19"/>
    </row>
    <row r="2" spans="1:5" ht="13.5" thickBot="1">
      <c r="A2" s="25"/>
      <c r="B2" s="25"/>
      <c r="C2" s="25"/>
      <c r="D2" s="25"/>
      <c r="E2" s="25"/>
    </row>
    <row r="3" spans="1:5" s="1" customFormat="1" ht="27.75" customHeight="1" thickBot="1">
      <c r="A3" s="20" t="s">
        <v>16</v>
      </c>
      <c r="B3" s="21"/>
      <c r="C3" s="21"/>
      <c r="D3" s="21"/>
      <c r="E3" s="22"/>
    </row>
    <row r="4" spans="1:5" ht="12.75">
      <c r="A4" s="24">
        <f>IF(B7&gt;10000000,"Érvénytelen összeg. A hitelösszeg max 10 millió Ft. lehet! Javítson!",)</f>
        <v>0</v>
      </c>
      <c r="B4" s="24"/>
      <c r="C4" s="24"/>
      <c r="D4" s="24"/>
      <c r="E4" s="24"/>
    </row>
    <row r="5" spans="1:5" ht="12.75">
      <c r="A5" s="23">
        <f>IF(B8&gt;72,"Érvénytelen futamidő! A futamidő max 72 hó lehet! Javítson!",)</f>
        <v>0</v>
      </c>
      <c r="B5" s="23"/>
      <c r="C5" s="23"/>
      <c r="D5" s="23"/>
      <c r="E5" s="23"/>
    </row>
    <row r="6" spans="1:5" ht="13.5" thickBot="1">
      <c r="A6" s="24">
        <f>IF(B9&gt;12,"Érvénytelen türelmi idő! A türelmi idő max 12 hó lehet! Javítson!",)</f>
        <v>0</v>
      </c>
      <c r="B6" s="24"/>
      <c r="C6" s="24"/>
      <c r="D6" s="24"/>
      <c r="E6" s="24"/>
    </row>
    <row r="7" spans="1:5" ht="18" customHeight="1" thickBot="1">
      <c r="A7" s="12" t="s">
        <v>14</v>
      </c>
      <c r="B7" s="16">
        <v>10000000</v>
      </c>
      <c r="C7" s="39" t="s">
        <v>17</v>
      </c>
      <c r="D7" s="39"/>
      <c r="E7" s="39"/>
    </row>
    <row r="8" spans="1:7" ht="18" customHeight="1" thickBot="1">
      <c r="A8" s="12" t="s">
        <v>8</v>
      </c>
      <c r="B8" s="17">
        <v>72</v>
      </c>
      <c r="C8" s="38" t="s">
        <v>21</v>
      </c>
      <c r="D8" s="38"/>
      <c r="E8" s="38"/>
      <c r="G8" s="18"/>
    </row>
    <row r="9" spans="1:6" ht="18" customHeight="1" thickBot="1">
      <c r="A9" s="13" t="s">
        <v>9</v>
      </c>
      <c r="B9" s="17">
        <v>12</v>
      </c>
      <c r="C9" s="38" t="s">
        <v>20</v>
      </c>
      <c r="D9" s="38"/>
      <c r="E9" s="38"/>
      <c r="F9" s="3"/>
    </row>
    <row r="10" spans="1:6" ht="18" customHeight="1" thickBot="1">
      <c r="A10" s="13" t="s">
        <v>13</v>
      </c>
      <c r="B10" s="4">
        <v>8.4</v>
      </c>
      <c r="C10" s="34" t="s">
        <v>18</v>
      </c>
      <c r="D10" s="34"/>
      <c r="E10" s="34"/>
      <c r="F10" s="3"/>
    </row>
    <row r="11" spans="1:6" ht="18" customHeight="1" thickBot="1">
      <c r="A11" s="5" t="s">
        <v>10</v>
      </c>
      <c r="B11" s="14">
        <f>B8-B9</f>
        <v>60</v>
      </c>
      <c r="C11" s="40"/>
      <c r="D11" s="40"/>
      <c r="E11" s="40"/>
      <c r="F11" s="3"/>
    </row>
    <row r="12" spans="1:5" ht="13.5" thickBot="1">
      <c r="A12" s="33"/>
      <c r="B12" s="33"/>
      <c r="C12" s="33"/>
      <c r="D12" s="33"/>
      <c r="E12" s="33"/>
    </row>
    <row r="13" spans="1:5" ht="12.75">
      <c r="A13" s="28"/>
      <c r="B13" s="26" t="s">
        <v>0</v>
      </c>
      <c r="C13" s="30" t="s">
        <v>7</v>
      </c>
      <c r="D13" s="30" t="s">
        <v>1</v>
      </c>
      <c r="E13" s="30" t="s">
        <v>4</v>
      </c>
    </row>
    <row r="14" spans="1:5" ht="13.5" thickBot="1">
      <c r="A14" s="29"/>
      <c r="B14" s="27"/>
      <c r="C14" s="31"/>
      <c r="D14" s="31"/>
      <c r="E14" s="31"/>
    </row>
    <row r="15" spans="1:5" ht="13.5" thickBot="1">
      <c r="A15" s="32" t="s">
        <v>11</v>
      </c>
      <c r="B15" s="15">
        <v>1</v>
      </c>
      <c r="C15" s="9">
        <f>IF(B15-B$9&lt;1,0,1)*B$7/B$11</f>
        <v>0</v>
      </c>
      <c r="D15" s="10">
        <f>(B$7-SUM(C$14:C15))*B$10/1200</f>
        <v>70000</v>
      </c>
      <c r="E15" s="10">
        <f>C15+D15</f>
        <v>70000</v>
      </c>
    </row>
    <row r="16" spans="1:5" ht="13.5" thickBot="1">
      <c r="A16" s="32"/>
      <c r="B16" s="15">
        <v>2</v>
      </c>
      <c r="C16" s="9">
        <f>IF(B$8&gt;=B16,1,0)*IF(B16-B$9&lt;1,0,1)*B$7/B$11</f>
        <v>0</v>
      </c>
      <c r="D16" s="10">
        <f>(B$7-SUM(C$14:C16))*B$10/1200</f>
        <v>70000</v>
      </c>
      <c r="E16" s="10">
        <f aca="true" t="shared" si="0" ref="E16:E74">C16+D16</f>
        <v>70000</v>
      </c>
    </row>
    <row r="17" spans="1:5" ht="13.5" thickBot="1">
      <c r="A17" s="32"/>
      <c r="B17" s="15">
        <v>3</v>
      </c>
      <c r="C17" s="9">
        <f aca="true" t="shared" si="1" ref="C17:C80">IF(B$8&gt;=B17,1,0)*IF(B17-B$9&lt;1,0,1)*B$7/B$11</f>
        <v>0</v>
      </c>
      <c r="D17" s="10">
        <f>(B$7-SUM(C$14:C17))*B$10/1200</f>
        <v>70000</v>
      </c>
      <c r="E17" s="10">
        <f t="shared" si="0"/>
        <v>70000</v>
      </c>
    </row>
    <row r="18" spans="1:5" ht="13.5" thickBot="1">
      <c r="A18" s="32"/>
      <c r="B18" s="15">
        <v>4</v>
      </c>
      <c r="C18" s="9">
        <f t="shared" si="1"/>
        <v>0</v>
      </c>
      <c r="D18" s="10">
        <f>(B$7-SUM(C$14:C18))*B$10/1200</f>
        <v>70000</v>
      </c>
      <c r="E18" s="10">
        <f t="shared" si="0"/>
        <v>70000</v>
      </c>
    </row>
    <row r="19" spans="1:5" ht="13.5" thickBot="1">
      <c r="A19" s="32"/>
      <c r="B19" s="15">
        <v>5</v>
      </c>
      <c r="C19" s="9">
        <f t="shared" si="1"/>
        <v>0</v>
      </c>
      <c r="D19" s="10">
        <f>(B$7-SUM(C$14:C19))*B$10/1200</f>
        <v>70000</v>
      </c>
      <c r="E19" s="10">
        <f t="shared" si="0"/>
        <v>70000</v>
      </c>
    </row>
    <row r="20" spans="1:5" ht="13.5" thickBot="1">
      <c r="A20" s="32"/>
      <c r="B20" s="15">
        <v>6</v>
      </c>
      <c r="C20" s="9">
        <f t="shared" si="1"/>
        <v>0</v>
      </c>
      <c r="D20" s="10">
        <f>(B$7-SUM(C$14:C20))*B$10/1200</f>
        <v>70000</v>
      </c>
      <c r="E20" s="10">
        <f t="shared" si="0"/>
        <v>70000</v>
      </c>
    </row>
    <row r="21" spans="1:5" ht="13.5" thickBot="1">
      <c r="A21" s="32"/>
      <c r="B21" s="15">
        <v>7</v>
      </c>
      <c r="C21" s="9">
        <f t="shared" si="1"/>
        <v>0</v>
      </c>
      <c r="D21" s="10">
        <f>(B$7-SUM(C$14:C21))*B$10/1200</f>
        <v>70000</v>
      </c>
      <c r="E21" s="10">
        <f t="shared" si="0"/>
        <v>70000</v>
      </c>
    </row>
    <row r="22" spans="1:5" ht="13.5" thickBot="1">
      <c r="A22" s="32"/>
      <c r="B22" s="15">
        <v>8</v>
      </c>
      <c r="C22" s="9">
        <f t="shared" si="1"/>
        <v>0</v>
      </c>
      <c r="D22" s="10">
        <f>(B$7-SUM(C$14:C22))*B$10/1200</f>
        <v>70000</v>
      </c>
      <c r="E22" s="10">
        <f t="shared" si="0"/>
        <v>70000</v>
      </c>
    </row>
    <row r="23" spans="1:5" ht="13.5" thickBot="1">
      <c r="A23" s="32"/>
      <c r="B23" s="15">
        <v>9</v>
      </c>
      <c r="C23" s="9">
        <f t="shared" si="1"/>
        <v>0</v>
      </c>
      <c r="D23" s="10">
        <f>(B$7-SUM(C$14:C23))*B$10/1200</f>
        <v>70000</v>
      </c>
      <c r="E23" s="10">
        <f t="shared" si="0"/>
        <v>70000</v>
      </c>
    </row>
    <row r="24" spans="1:5" ht="13.5" thickBot="1">
      <c r="A24" s="32"/>
      <c r="B24" s="15">
        <v>10</v>
      </c>
      <c r="C24" s="9">
        <f t="shared" si="1"/>
        <v>0</v>
      </c>
      <c r="D24" s="10">
        <f>(B$7-SUM(C$14:C24))*B$10/1200</f>
        <v>70000</v>
      </c>
      <c r="E24" s="10">
        <f t="shared" si="0"/>
        <v>70000</v>
      </c>
    </row>
    <row r="25" spans="1:5" ht="13.5" thickBot="1">
      <c r="A25" s="32"/>
      <c r="B25" s="15">
        <v>11</v>
      </c>
      <c r="C25" s="9">
        <f t="shared" si="1"/>
        <v>0</v>
      </c>
      <c r="D25" s="10">
        <f>(B$7-SUM(C$14:C25))*B$10/1200</f>
        <v>70000</v>
      </c>
      <c r="E25" s="10">
        <f t="shared" si="0"/>
        <v>70000</v>
      </c>
    </row>
    <row r="26" spans="1:5" ht="13.5" thickBot="1">
      <c r="A26" s="32"/>
      <c r="B26" s="15">
        <v>12</v>
      </c>
      <c r="C26" s="9">
        <f t="shared" si="1"/>
        <v>0</v>
      </c>
      <c r="D26" s="10">
        <f>(B$7-SUM(C$14:C26))*B$10/1200</f>
        <v>70000</v>
      </c>
      <c r="E26" s="10">
        <f t="shared" si="0"/>
        <v>70000</v>
      </c>
    </row>
    <row r="27" spans="1:5" ht="13.5" thickBot="1">
      <c r="A27" s="32" t="s">
        <v>2</v>
      </c>
      <c r="B27" s="15">
        <v>13</v>
      </c>
      <c r="C27" s="9">
        <f t="shared" si="1"/>
        <v>166666.66666666666</v>
      </c>
      <c r="D27" s="10">
        <f>(B$7-SUM(C$14:C26))*B$10/1200</f>
        <v>70000</v>
      </c>
      <c r="E27" s="10">
        <f t="shared" si="0"/>
        <v>236666.66666666666</v>
      </c>
    </row>
    <row r="28" spans="1:5" ht="13.5" thickBot="1">
      <c r="A28" s="32"/>
      <c r="B28" s="15">
        <v>14</v>
      </c>
      <c r="C28" s="9">
        <f t="shared" si="1"/>
        <v>166666.66666666666</v>
      </c>
      <c r="D28" s="10">
        <f>(B$7-SUM(C$14:C27))*B$10/1200</f>
        <v>68833.33333333334</v>
      </c>
      <c r="E28" s="10">
        <f t="shared" si="0"/>
        <v>235500</v>
      </c>
    </row>
    <row r="29" spans="1:5" ht="13.5" thickBot="1">
      <c r="A29" s="32"/>
      <c r="B29" s="15">
        <v>15</v>
      </c>
      <c r="C29" s="9">
        <f t="shared" si="1"/>
        <v>166666.66666666666</v>
      </c>
      <c r="D29" s="10">
        <f>(B$7-SUM(C$14:C28))*B$10/1200</f>
        <v>67666.66666666667</v>
      </c>
      <c r="E29" s="10">
        <f t="shared" si="0"/>
        <v>234333.3333333333</v>
      </c>
    </row>
    <row r="30" spans="1:5" ht="13.5" thickBot="1">
      <c r="A30" s="32"/>
      <c r="B30" s="15">
        <v>16</v>
      </c>
      <c r="C30" s="9">
        <f t="shared" si="1"/>
        <v>166666.66666666666</v>
      </c>
      <c r="D30" s="10">
        <f>(B$7-SUM(C$14:C29))*B$10/1200</f>
        <v>66500</v>
      </c>
      <c r="E30" s="10">
        <f t="shared" si="0"/>
        <v>233166.66666666666</v>
      </c>
    </row>
    <row r="31" spans="1:5" ht="13.5" thickBot="1">
      <c r="A31" s="32"/>
      <c r="B31" s="15">
        <v>17</v>
      </c>
      <c r="C31" s="9">
        <f t="shared" si="1"/>
        <v>166666.66666666666</v>
      </c>
      <c r="D31" s="10">
        <f>(B$7-SUM(C$14:C30))*B$10/1200</f>
        <v>65333.33333333334</v>
      </c>
      <c r="E31" s="10">
        <f t="shared" si="0"/>
        <v>232000</v>
      </c>
    </row>
    <row r="32" spans="1:5" ht="13.5" thickBot="1">
      <c r="A32" s="32"/>
      <c r="B32" s="15">
        <v>18</v>
      </c>
      <c r="C32" s="9">
        <f t="shared" si="1"/>
        <v>166666.66666666666</v>
      </c>
      <c r="D32" s="10">
        <f>(B$7-SUM(C$14:C31))*B$10/1200</f>
        <v>64166.666666666664</v>
      </c>
      <c r="E32" s="10">
        <f t="shared" si="0"/>
        <v>230833.3333333333</v>
      </c>
    </row>
    <row r="33" spans="1:5" ht="13.5" thickBot="1">
      <c r="A33" s="32"/>
      <c r="B33" s="15">
        <v>19</v>
      </c>
      <c r="C33" s="9">
        <f t="shared" si="1"/>
        <v>166666.66666666666</v>
      </c>
      <c r="D33" s="10">
        <f>(B$7-SUM(C$14:C32))*B$10/1200</f>
        <v>63000</v>
      </c>
      <c r="E33" s="10">
        <f t="shared" si="0"/>
        <v>229666.66666666666</v>
      </c>
    </row>
    <row r="34" spans="1:5" ht="13.5" thickBot="1">
      <c r="A34" s="32"/>
      <c r="B34" s="15">
        <v>20</v>
      </c>
      <c r="C34" s="9">
        <f t="shared" si="1"/>
        <v>166666.66666666666</v>
      </c>
      <c r="D34" s="10">
        <f>(B$7-SUM(C$14:C33))*B$10/1200</f>
        <v>61833.33333333334</v>
      </c>
      <c r="E34" s="10">
        <f t="shared" si="0"/>
        <v>228500</v>
      </c>
    </row>
    <row r="35" spans="1:5" ht="13.5" thickBot="1">
      <c r="A35" s="32"/>
      <c r="B35" s="15">
        <v>21</v>
      </c>
      <c r="C35" s="9">
        <f t="shared" si="1"/>
        <v>166666.66666666666</v>
      </c>
      <c r="D35" s="10">
        <f>(B$7-SUM(C$14:C34))*B$10/1200</f>
        <v>60666.666666666664</v>
      </c>
      <c r="E35" s="10">
        <f t="shared" si="0"/>
        <v>227333.3333333333</v>
      </c>
    </row>
    <row r="36" spans="1:5" ht="13.5" thickBot="1">
      <c r="A36" s="32"/>
      <c r="B36" s="15">
        <v>22</v>
      </c>
      <c r="C36" s="9">
        <f t="shared" si="1"/>
        <v>166666.66666666666</v>
      </c>
      <c r="D36" s="10">
        <f>(B$7-SUM(C$14:C35))*B$10/1200</f>
        <v>59500</v>
      </c>
      <c r="E36" s="10">
        <f t="shared" si="0"/>
        <v>226166.66666666666</v>
      </c>
    </row>
    <row r="37" spans="1:5" ht="13.5" thickBot="1">
      <c r="A37" s="32"/>
      <c r="B37" s="15">
        <v>23</v>
      </c>
      <c r="C37" s="9">
        <f t="shared" si="1"/>
        <v>166666.66666666666</v>
      </c>
      <c r="D37" s="10">
        <f>(B$7-SUM(C$14:C36))*B$10/1200</f>
        <v>58333.333333333336</v>
      </c>
      <c r="E37" s="10">
        <f t="shared" si="0"/>
        <v>225000</v>
      </c>
    </row>
    <row r="38" spans="1:5" ht="13.5" thickBot="1">
      <c r="A38" s="32"/>
      <c r="B38" s="15">
        <v>24</v>
      </c>
      <c r="C38" s="9">
        <f t="shared" si="1"/>
        <v>166666.66666666666</v>
      </c>
      <c r="D38" s="10">
        <f>(B$7-SUM(C$14:C37))*B$10/1200</f>
        <v>57166.666666666664</v>
      </c>
      <c r="E38" s="10">
        <f t="shared" si="0"/>
        <v>223833.3333333333</v>
      </c>
    </row>
    <row r="39" spans="1:5" ht="13.5" thickBot="1">
      <c r="A39" s="32" t="s">
        <v>3</v>
      </c>
      <c r="B39" s="15">
        <v>25</v>
      </c>
      <c r="C39" s="9">
        <f t="shared" si="1"/>
        <v>166666.66666666666</v>
      </c>
      <c r="D39" s="10">
        <f>(B$7-SUM(C$14:C38))*B$10/1200</f>
        <v>56000</v>
      </c>
      <c r="E39" s="10">
        <f t="shared" si="0"/>
        <v>222666.66666666666</v>
      </c>
    </row>
    <row r="40" spans="1:5" ht="13.5" thickBot="1">
      <c r="A40" s="32"/>
      <c r="B40" s="15">
        <v>26</v>
      </c>
      <c r="C40" s="9">
        <f t="shared" si="1"/>
        <v>166666.66666666666</v>
      </c>
      <c r="D40" s="10">
        <f>(B$7-SUM(C$14:C39))*B$10/1200</f>
        <v>54833.333333333336</v>
      </c>
      <c r="E40" s="10">
        <f t="shared" si="0"/>
        <v>221500</v>
      </c>
    </row>
    <row r="41" spans="1:5" ht="13.5" thickBot="1">
      <c r="A41" s="32"/>
      <c r="B41" s="15">
        <v>27</v>
      </c>
      <c r="C41" s="9">
        <f t="shared" si="1"/>
        <v>166666.66666666666</v>
      </c>
      <c r="D41" s="10">
        <f>(B$7-SUM(C$14:C40))*B$10/1200</f>
        <v>53666.666666666664</v>
      </c>
      <c r="E41" s="10">
        <f t="shared" si="0"/>
        <v>220333.3333333333</v>
      </c>
    </row>
    <row r="42" spans="1:5" ht="13.5" thickBot="1">
      <c r="A42" s="32"/>
      <c r="B42" s="15">
        <v>28</v>
      </c>
      <c r="C42" s="9">
        <f t="shared" si="1"/>
        <v>166666.66666666666</v>
      </c>
      <c r="D42" s="10">
        <f>(B$7-SUM(C$14:C41))*B$10/1200</f>
        <v>52500</v>
      </c>
      <c r="E42" s="10">
        <f t="shared" si="0"/>
        <v>219166.66666666666</v>
      </c>
    </row>
    <row r="43" spans="1:5" ht="13.5" thickBot="1">
      <c r="A43" s="32"/>
      <c r="B43" s="15">
        <v>29</v>
      </c>
      <c r="C43" s="9">
        <f t="shared" si="1"/>
        <v>166666.66666666666</v>
      </c>
      <c r="D43" s="10">
        <f>(B$7-SUM(C$14:C42))*B$10/1200</f>
        <v>51333.33333333334</v>
      </c>
      <c r="E43" s="10">
        <f t="shared" si="0"/>
        <v>218000</v>
      </c>
    </row>
    <row r="44" spans="1:5" ht="13.5" thickBot="1">
      <c r="A44" s="32"/>
      <c r="B44" s="15">
        <v>30</v>
      </c>
      <c r="C44" s="9">
        <f t="shared" si="1"/>
        <v>166666.66666666666</v>
      </c>
      <c r="D44" s="10">
        <f>(B$7-SUM(C$14:C43))*B$10/1200</f>
        <v>50166.66666666667</v>
      </c>
      <c r="E44" s="10">
        <f t="shared" si="0"/>
        <v>216833.3333333333</v>
      </c>
    </row>
    <row r="45" spans="1:5" ht="13.5" thickBot="1">
      <c r="A45" s="32"/>
      <c r="B45" s="15">
        <v>31</v>
      </c>
      <c r="C45" s="9">
        <f t="shared" si="1"/>
        <v>166666.66666666666</v>
      </c>
      <c r="D45" s="10">
        <f>(B$7-SUM(C$14:C44))*B$10/1200</f>
        <v>49000</v>
      </c>
      <c r="E45" s="10">
        <f t="shared" si="0"/>
        <v>215666.66666666666</v>
      </c>
    </row>
    <row r="46" spans="1:5" ht="13.5" thickBot="1">
      <c r="A46" s="32"/>
      <c r="B46" s="15">
        <v>32</v>
      </c>
      <c r="C46" s="9">
        <f t="shared" si="1"/>
        <v>166666.66666666666</v>
      </c>
      <c r="D46" s="10">
        <f>(B$7-SUM(C$14:C45))*B$10/1200</f>
        <v>47833.33333333334</v>
      </c>
      <c r="E46" s="10">
        <f t="shared" si="0"/>
        <v>214500</v>
      </c>
    </row>
    <row r="47" spans="1:5" ht="13.5" thickBot="1">
      <c r="A47" s="32"/>
      <c r="B47" s="15">
        <v>33</v>
      </c>
      <c r="C47" s="9">
        <f t="shared" si="1"/>
        <v>166666.66666666666</v>
      </c>
      <c r="D47" s="10">
        <f>(B$7-SUM(C$14:C46))*B$10/1200</f>
        <v>46666.66666666668</v>
      </c>
      <c r="E47" s="10">
        <f t="shared" si="0"/>
        <v>213333.33333333334</v>
      </c>
    </row>
    <row r="48" spans="1:5" ht="13.5" thickBot="1">
      <c r="A48" s="32"/>
      <c r="B48" s="15">
        <v>34</v>
      </c>
      <c r="C48" s="9">
        <f t="shared" si="1"/>
        <v>166666.66666666666</v>
      </c>
      <c r="D48" s="10">
        <f>(B$7-SUM(C$14:C47))*B$10/1200</f>
        <v>45500.00000000001</v>
      </c>
      <c r="E48" s="10">
        <f t="shared" si="0"/>
        <v>212166.66666666666</v>
      </c>
    </row>
    <row r="49" spans="1:5" ht="13.5" thickBot="1">
      <c r="A49" s="32"/>
      <c r="B49" s="15">
        <v>35</v>
      </c>
      <c r="C49" s="9">
        <f t="shared" si="1"/>
        <v>166666.66666666666</v>
      </c>
      <c r="D49" s="10">
        <f>(B$7-SUM(C$14:C48))*B$10/1200</f>
        <v>44333.33333333334</v>
      </c>
      <c r="E49" s="10">
        <f t="shared" si="0"/>
        <v>211000</v>
      </c>
    </row>
    <row r="50" spans="1:5" ht="13.5" thickBot="1">
      <c r="A50" s="32"/>
      <c r="B50" s="15">
        <v>36</v>
      </c>
      <c r="C50" s="9">
        <f t="shared" si="1"/>
        <v>166666.66666666666</v>
      </c>
      <c r="D50" s="10">
        <f>(B$7-SUM(C$14:C49))*B$10/1200</f>
        <v>43166.66666666668</v>
      </c>
      <c r="E50" s="10">
        <f t="shared" si="0"/>
        <v>209833.33333333334</v>
      </c>
    </row>
    <row r="51" spans="1:5" ht="13.5" thickBot="1">
      <c r="A51" s="32" t="s">
        <v>5</v>
      </c>
      <c r="B51" s="15">
        <v>37</v>
      </c>
      <c r="C51" s="9">
        <f t="shared" si="1"/>
        <v>166666.66666666666</v>
      </c>
      <c r="D51" s="10">
        <f>(B$7-SUM(C$14:C50))*B$10/1200</f>
        <v>42000.000000000015</v>
      </c>
      <c r="E51" s="10">
        <f t="shared" si="0"/>
        <v>208666.6666666667</v>
      </c>
    </row>
    <row r="52" spans="1:5" ht="13.5" thickBot="1">
      <c r="A52" s="32"/>
      <c r="B52" s="15">
        <v>38</v>
      </c>
      <c r="C52" s="9">
        <f t="shared" si="1"/>
        <v>166666.66666666666</v>
      </c>
      <c r="D52" s="10">
        <f>(B$7-SUM(C$14:C51))*B$10/1200</f>
        <v>40833.33333333334</v>
      </c>
      <c r="E52" s="10">
        <f t="shared" si="0"/>
        <v>207500</v>
      </c>
    </row>
    <row r="53" spans="1:5" ht="13.5" thickBot="1">
      <c r="A53" s="32"/>
      <c r="B53" s="15">
        <v>39</v>
      </c>
      <c r="C53" s="9">
        <f t="shared" si="1"/>
        <v>166666.66666666666</v>
      </c>
      <c r="D53" s="10">
        <f>(B$7-SUM(C$14:C52))*B$10/1200</f>
        <v>39666.66666666668</v>
      </c>
      <c r="E53" s="10">
        <f t="shared" si="0"/>
        <v>206333.33333333334</v>
      </c>
    </row>
    <row r="54" spans="1:5" ht="13.5" thickBot="1">
      <c r="A54" s="32"/>
      <c r="B54" s="15">
        <v>40</v>
      </c>
      <c r="C54" s="9">
        <f t="shared" si="1"/>
        <v>166666.66666666666</v>
      </c>
      <c r="D54" s="10">
        <f>(B$7-SUM(C$14:C53))*B$10/1200</f>
        <v>38500.00000000001</v>
      </c>
      <c r="E54" s="10">
        <f t="shared" si="0"/>
        <v>205166.66666666666</v>
      </c>
    </row>
    <row r="55" spans="1:5" ht="13.5" thickBot="1">
      <c r="A55" s="32"/>
      <c r="B55" s="15">
        <v>41</v>
      </c>
      <c r="C55" s="9">
        <f t="shared" si="1"/>
        <v>166666.66666666666</v>
      </c>
      <c r="D55" s="10">
        <f>(B$7-SUM(C$14:C54))*B$10/1200</f>
        <v>37333.33333333334</v>
      </c>
      <c r="E55" s="10">
        <f t="shared" si="0"/>
        <v>204000</v>
      </c>
    </row>
    <row r="56" spans="1:5" ht="13.5" thickBot="1">
      <c r="A56" s="32"/>
      <c r="B56" s="15">
        <v>42</v>
      </c>
      <c r="C56" s="9">
        <f t="shared" si="1"/>
        <v>166666.66666666666</v>
      </c>
      <c r="D56" s="10">
        <f>(B$7-SUM(C$14:C55))*B$10/1200</f>
        <v>36166.66666666667</v>
      </c>
      <c r="E56" s="10">
        <f t="shared" si="0"/>
        <v>202833.3333333333</v>
      </c>
    </row>
    <row r="57" spans="1:5" ht="13.5" thickBot="1">
      <c r="A57" s="32"/>
      <c r="B57" s="15">
        <v>43</v>
      </c>
      <c r="C57" s="9">
        <f t="shared" si="1"/>
        <v>166666.66666666666</v>
      </c>
      <c r="D57" s="10">
        <f>(B$7-SUM(C$14:C56))*B$10/1200</f>
        <v>35000</v>
      </c>
      <c r="E57" s="10">
        <f t="shared" si="0"/>
        <v>201666.66666666666</v>
      </c>
    </row>
    <row r="58" spans="1:5" ht="13.5" thickBot="1">
      <c r="A58" s="32"/>
      <c r="B58" s="15">
        <v>44</v>
      </c>
      <c r="C58" s="9">
        <f t="shared" si="1"/>
        <v>166666.66666666666</v>
      </c>
      <c r="D58" s="10">
        <f>(B$7-SUM(C$14:C57))*B$10/1200</f>
        <v>33833.333333333336</v>
      </c>
      <c r="E58" s="10">
        <f t="shared" si="0"/>
        <v>200500</v>
      </c>
    </row>
    <row r="59" spans="1:5" ht="13.5" thickBot="1">
      <c r="A59" s="32"/>
      <c r="B59" s="15">
        <v>45</v>
      </c>
      <c r="C59" s="9">
        <f t="shared" si="1"/>
        <v>166666.66666666666</v>
      </c>
      <c r="D59" s="10">
        <f>(B$7-SUM(C$14:C58))*B$10/1200</f>
        <v>32666.666666666668</v>
      </c>
      <c r="E59" s="10">
        <f t="shared" si="0"/>
        <v>199333.3333333333</v>
      </c>
    </row>
    <row r="60" spans="1:5" ht="13.5" thickBot="1">
      <c r="A60" s="32"/>
      <c r="B60" s="15">
        <v>46</v>
      </c>
      <c r="C60" s="9">
        <f t="shared" si="1"/>
        <v>166666.66666666666</v>
      </c>
      <c r="D60" s="10">
        <f>(B$7-SUM(C$14:C59))*B$10/1200</f>
        <v>31499.999999999993</v>
      </c>
      <c r="E60" s="10">
        <f t="shared" si="0"/>
        <v>198166.66666666666</v>
      </c>
    </row>
    <row r="61" spans="1:5" ht="13.5" thickBot="1">
      <c r="A61" s="32"/>
      <c r="B61" s="15">
        <v>47</v>
      </c>
      <c r="C61" s="9">
        <f t="shared" si="1"/>
        <v>166666.66666666666</v>
      </c>
      <c r="D61" s="10">
        <f>(B$7-SUM(C$14:C60))*B$10/1200</f>
        <v>30333.33333333333</v>
      </c>
      <c r="E61" s="10">
        <f t="shared" si="0"/>
        <v>197000</v>
      </c>
    </row>
    <row r="62" spans="1:5" ht="13.5" thickBot="1">
      <c r="A62" s="32"/>
      <c r="B62" s="15">
        <v>48</v>
      </c>
      <c r="C62" s="9">
        <f t="shared" si="1"/>
        <v>166666.66666666666</v>
      </c>
      <c r="D62" s="10">
        <f>(B$7-SUM(C$14:C61))*B$10/1200</f>
        <v>29166.666666666653</v>
      </c>
      <c r="E62" s="10">
        <f t="shared" si="0"/>
        <v>195833.3333333333</v>
      </c>
    </row>
    <row r="63" spans="1:5" ht="13.5" thickBot="1">
      <c r="A63" s="32" t="s">
        <v>6</v>
      </c>
      <c r="B63" s="15">
        <v>49</v>
      </c>
      <c r="C63" s="9">
        <f t="shared" si="1"/>
        <v>166666.66666666666</v>
      </c>
      <c r="D63" s="10">
        <f>(B$7-SUM(C$14:C62))*B$10/1200</f>
        <v>27999.99999999999</v>
      </c>
      <c r="E63" s="10">
        <f t="shared" si="0"/>
        <v>194666.66666666666</v>
      </c>
    </row>
    <row r="64" spans="1:5" ht="13.5" thickBot="1">
      <c r="A64" s="32"/>
      <c r="B64" s="15">
        <v>50</v>
      </c>
      <c r="C64" s="9">
        <f t="shared" si="1"/>
        <v>166666.66666666666</v>
      </c>
      <c r="D64" s="10">
        <f>(B$7-SUM(C$14:C63))*B$10/1200</f>
        <v>26833.333333333318</v>
      </c>
      <c r="E64" s="10">
        <f t="shared" si="0"/>
        <v>193499.99999999997</v>
      </c>
    </row>
    <row r="65" spans="1:5" ht="13.5" thickBot="1">
      <c r="A65" s="32"/>
      <c r="B65" s="15">
        <v>51</v>
      </c>
      <c r="C65" s="9">
        <f t="shared" si="1"/>
        <v>166666.66666666666</v>
      </c>
      <c r="D65" s="10">
        <f>(B$7-SUM(C$14:C64))*B$10/1200</f>
        <v>25666.66666666665</v>
      </c>
      <c r="E65" s="10">
        <f t="shared" si="0"/>
        <v>192333.3333333333</v>
      </c>
    </row>
    <row r="66" spans="1:5" ht="13.5" thickBot="1">
      <c r="A66" s="32"/>
      <c r="B66" s="15">
        <v>52</v>
      </c>
      <c r="C66" s="9">
        <f t="shared" si="1"/>
        <v>166666.66666666666</v>
      </c>
      <c r="D66" s="10">
        <f>(B$7-SUM(C$14:C65))*B$10/1200</f>
        <v>24499.99999999998</v>
      </c>
      <c r="E66" s="10">
        <f t="shared" si="0"/>
        <v>191166.66666666663</v>
      </c>
    </row>
    <row r="67" spans="1:5" ht="13.5" thickBot="1">
      <c r="A67" s="32"/>
      <c r="B67" s="15">
        <v>53</v>
      </c>
      <c r="C67" s="9">
        <f t="shared" si="1"/>
        <v>166666.66666666666</v>
      </c>
      <c r="D67" s="10">
        <f>(B$7-SUM(C$14:C66))*B$10/1200</f>
        <v>23333.33333333331</v>
      </c>
      <c r="E67" s="10">
        <f t="shared" si="0"/>
        <v>189999.99999999997</v>
      </c>
    </row>
    <row r="68" spans="1:5" ht="13.5" thickBot="1">
      <c r="A68" s="32"/>
      <c r="B68" s="15">
        <v>54</v>
      </c>
      <c r="C68" s="9">
        <f t="shared" si="1"/>
        <v>166666.66666666666</v>
      </c>
      <c r="D68" s="10">
        <f>(B$7-SUM(C$14:C67))*B$10/1200</f>
        <v>22166.666666666646</v>
      </c>
      <c r="E68" s="10">
        <f t="shared" si="0"/>
        <v>188833.3333333333</v>
      </c>
    </row>
    <row r="69" spans="1:5" ht="13.5" thickBot="1">
      <c r="A69" s="32"/>
      <c r="B69" s="15">
        <v>55</v>
      </c>
      <c r="C69" s="9">
        <f t="shared" si="1"/>
        <v>166666.66666666666</v>
      </c>
      <c r="D69" s="10">
        <f>(B$7-SUM(C$14:C68))*B$10/1200</f>
        <v>20999.999999999975</v>
      </c>
      <c r="E69" s="10">
        <f t="shared" si="0"/>
        <v>187666.66666666663</v>
      </c>
    </row>
    <row r="70" spans="1:5" ht="13.5" thickBot="1">
      <c r="A70" s="32"/>
      <c r="B70" s="15">
        <v>56</v>
      </c>
      <c r="C70" s="9">
        <f t="shared" si="1"/>
        <v>166666.66666666666</v>
      </c>
      <c r="D70" s="10">
        <f>(B$7-SUM(C$14:C69))*B$10/1200</f>
        <v>19833.333333333307</v>
      </c>
      <c r="E70" s="10">
        <f t="shared" si="0"/>
        <v>186499.99999999997</v>
      </c>
    </row>
    <row r="71" spans="1:5" ht="13.5" thickBot="1">
      <c r="A71" s="32"/>
      <c r="B71" s="15">
        <v>57</v>
      </c>
      <c r="C71" s="9">
        <f t="shared" si="1"/>
        <v>166666.66666666666</v>
      </c>
      <c r="D71" s="10">
        <f>(B$7-SUM(C$14:C70))*B$10/1200</f>
        <v>18666.666666666635</v>
      </c>
      <c r="E71" s="10">
        <f t="shared" si="0"/>
        <v>185333.33333333328</v>
      </c>
    </row>
    <row r="72" spans="1:5" ht="13.5" thickBot="1">
      <c r="A72" s="32"/>
      <c r="B72" s="15">
        <v>58</v>
      </c>
      <c r="C72" s="9">
        <f t="shared" si="1"/>
        <v>166666.66666666666</v>
      </c>
      <c r="D72" s="10">
        <f>(B$7-SUM(C$14:C71))*B$10/1200</f>
        <v>17499.999999999967</v>
      </c>
      <c r="E72" s="10">
        <f t="shared" si="0"/>
        <v>184166.66666666663</v>
      </c>
    </row>
    <row r="73" spans="1:5" ht="13.5" thickBot="1">
      <c r="A73" s="32"/>
      <c r="B73" s="15">
        <v>59</v>
      </c>
      <c r="C73" s="9">
        <f t="shared" si="1"/>
        <v>166666.66666666666</v>
      </c>
      <c r="D73" s="10">
        <f>(B$7-SUM(C$14:C72))*B$10/1200</f>
        <v>16333.3333333333</v>
      </c>
      <c r="E73" s="10">
        <f t="shared" si="0"/>
        <v>182999.99999999994</v>
      </c>
    </row>
    <row r="74" spans="1:5" ht="13.5" thickBot="1">
      <c r="A74" s="32"/>
      <c r="B74" s="15">
        <v>60</v>
      </c>
      <c r="C74" s="9">
        <f t="shared" si="1"/>
        <v>166666.66666666666</v>
      </c>
      <c r="D74" s="10">
        <f>(B$7-SUM(C$14:C73))*B$10/1200</f>
        <v>15166.66666666663</v>
      </c>
      <c r="E74" s="10">
        <f t="shared" si="0"/>
        <v>181833.33333333328</v>
      </c>
    </row>
    <row r="75" spans="1:5" ht="13.5" thickBot="1">
      <c r="A75" s="32" t="s">
        <v>12</v>
      </c>
      <c r="B75" s="15">
        <v>61</v>
      </c>
      <c r="C75" s="9">
        <f t="shared" si="1"/>
        <v>166666.66666666666</v>
      </c>
      <c r="D75" s="10">
        <f>(B$7-SUM(C$14:C74))*B$10/1200</f>
        <v>13999.999999999964</v>
      </c>
      <c r="E75" s="10">
        <f aca="true" t="shared" si="2" ref="E75:E86">C75+D75</f>
        <v>180666.66666666663</v>
      </c>
    </row>
    <row r="76" spans="1:5" ht="13.5" thickBot="1">
      <c r="A76" s="32"/>
      <c r="B76" s="15">
        <v>62</v>
      </c>
      <c r="C76" s="9">
        <f t="shared" si="1"/>
        <v>166666.66666666666</v>
      </c>
      <c r="D76" s="10">
        <f>(B$7-SUM(C$14:C75))*B$10/1200</f>
        <v>12833.333333333292</v>
      </c>
      <c r="E76" s="10">
        <f t="shared" si="2"/>
        <v>179499.99999999994</v>
      </c>
    </row>
    <row r="77" spans="1:5" ht="13.5" thickBot="1">
      <c r="A77" s="32"/>
      <c r="B77" s="15">
        <v>63</v>
      </c>
      <c r="C77" s="9">
        <f t="shared" si="1"/>
        <v>166666.66666666666</v>
      </c>
      <c r="D77" s="10">
        <f>(B$7-SUM(C$14:C76))*B$10/1200</f>
        <v>11666.666666666622</v>
      </c>
      <c r="E77" s="10">
        <f t="shared" si="2"/>
        <v>178333.33333333328</v>
      </c>
    </row>
    <row r="78" spans="1:5" ht="13.5" thickBot="1">
      <c r="A78" s="32"/>
      <c r="B78" s="15">
        <v>64</v>
      </c>
      <c r="C78" s="9">
        <f t="shared" si="1"/>
        <v>166666.66666666666</v>
      </c>
      <c r="D78" s="10">
        <f>(B$7-SUM(C$14:C77))*B$10/1200</f>
        <v>10499.999999999962</v>
      </c>
      <c r="E78" s="10">
        <f t="shared" si="2"/>
        <v>177166.66666666663</v>
      </c>
    </row>
    <row r="79" spans="1:5" ht="13.5" thickBot="1">
      <c r="A79" s="32"/>
      <c r="B79" s="15">
        <v>65</v>
      </c>
      <c r="C79" s="9">
        <f t="shared" si="1"/>
        <v>166666.66666666666</v>
      </c>
      <c r="D79" s="10">
        <f>(B$7-SUM(C$14:C78))*B$10/1200</f>
        <v>9333.3333333333</v>
      </c>
      <c r="E79" s="10">
        <f t="shared" si="2"/>
        <v>175999.99999999994</v>
      </c>
    </row>
    <row r="80" spans="1:5" ht="13.5" thickBot="1">
      <c r="A80" s="32"/>
      <c r="B80" s="15">
        <v>66</v>
      </c>
      <c r="C80" s="9">
        <f t="shared" si="1"/>
        <v>166666.66666666666</v>
      </c>
      <c r="D80" s="10">
        <f>(B$7-SUM(C$14:C79))*B$10/1200</f>
        <v>8166.666666666637</v>
      </c>
      <c r="E80" s="10">
        <f t="shared" si="2"/>
        <v>174833.33333333328</v>
      </c>
    </row>
    <row r="81" spans="1:5" ht="13.5" thickBot="1">
      <c r="A81" s="32"/>
      <c r="B81" s="15">
        <v>67</v>
      </c>
      <c r="C81" s="9">
        <f aca="true" t="shared" si="3" ref="C81:C86">IF(B$8&gt;=B81,1,0)*IF(B81-B$9&lt;1,0,1)*B$7/B$11</f>
        <v>166666.66666666666</v>
      </c>
      <c r="D81" s="10">
        <f>(B$7-SUM(C$14:C80))*B$10/1200</f>
        <v>6999.999999999974</v>
      </c>
      <c r="E81" s="10">
        <f t="shared" si="2"/>
        <v>173666.66666666663</v>
      </c>
    </row>
    <row r="82" spans="1:5" ht="13.5" thickBot="1">
      <c r="A82" s="32"/>
      <c r="B82" s="15">
        <v>68</v>
      </c>
      <c r="C82" s="9">
        <f t="shared" si="3"/>
        <v>166666.66666666666</v>
      </c>
      <c r="D82" s="10">
        <f>(B$7-SUM(C$14:C81))*B$10/1200</f>
        <v>5833.333333333311</v>
      </c>
      <c r="E82" s="10">
        <f t="shared" si="2"/>
        <v>172499.99999999997</v>
      </c>
    </row>
    <row r="83" spans="1:5" ht="13.5" thickBot="1">
      <c r="A83" s="32"/>
      <c r="B83" s="15">
        <v>69</v>
      </c>
      <c r="C83" s="9">
        <f t="shared" si="3"/>
        <v>166666.66666666666</v>
      </c>
      <c r="D83" s="10">
        <f>(B$7-SUM(C$14:C82))*B$10/1200</f>
        <v>4666.66666666665</v>
      </c>
      <c r="E83" s="10">
        <f t="shared" si="2"/>
        <v>171333.3333333333</v>
      </c>
    </row>
    <row r="84" spans="1:5" ht="13.5" thickBot="1">
      <c r="A84" s="32"/>
      <c r="B84" s="15">
        <v>70</v>
      </c>
      <c r="C84" s="9">
        <f t="shared" si="3"/>
        <v>166666.66666666666</v>
      </c>
      <c r="D84" s="10">
        <f>(B$7-SUM(C$14:C83))*B$10/1200</f>
        <v>3499.999999999987</v>
      </c>
      <c r="E84" s="10">
        <f t="shared" si="2"/>
        <v>170166.66666666666</v>
      </c>
    </row>
    <row r="85" spans="1:5" ht="13.5" thickBot="1">
      <c r="A85" s="32"/>
      <c r="B85" s="15">
        <v>71</v>
      </c>
      <c r="C85" s="9">
        <f t="shared" si="3"/>
        <v>166666.66666666666</v>
      </c>
      <c r="D85" s="10">
        <f>(B$7-SUM(C$14:C84))*B$10/1200</f>
        <v>2333.333333333325</v>
      </c>
      <c r="E85" s="10">
        <f t="shared" si="2"/>
        <v>168999.99999999997</v>
      </c>
    </row>
    <row r="86" spans="1:5" ht="13.5" thickBot="1">
      <c r="A86" s="32"/>
      <c r="B86" s="15">
        <v>72</v>
      </c>
      <c r="C86" s="9">
        <f t="shared" si="3"/>
        <v>166666.66666666666</v>
      </c>
      <c r="D86" s="10">
        <f>(B$7-SUM(C$14:C85))*B$10/1200</f>
        <v>1166.6666666666624</v>
      </c>
      <c r="E86" s="10">
        <f t="shared" si="2"/>
        <v>167833.3333333333</v>
      </c>
    </row>
    <row r="87" spans="1:5" s="7" customFormat="1" ht="30" customHeight="1" thickBot="1">
      <c r="A87" s="35" t="s">
        <v>15</v>
      </c>
      <c r="B87" s="36"/>
      <c r="C87" s="11">
        <f>SUM(C15:C86)</f>
        <v>10000000</v>
      </c>
      <c r="D87" s="11">
        <f>SUM(D15:D86)</f>
        <v>2975000</v>
      </c>
      <c r="E87" s="11">
        <f>SUM(E15:E86)</f>
        <v>12975000.000000002</v>
      </c>
    </row>
    <row r="93" ht="12.75">
      <c r="A93" s="2"/>
    </row>
    <row r="94" spans="1:6" ht="12.75">
      <c r="A94" s="8"/>
      <c r="B94" s="8"/>
      <c r="C94" s="8"/>
      <c r="D94" s="8"/>
      <c r="E94" s="8"/>
      <c r="F94" s="8"/>
    </row>
  </sheetData>
  <sheetProtection password="CC9C" sheet="1" selectLockedCells="1"/>
  <mergeCells count="24">
    <mergeCell ref="A87:B87"/>
    <mergeCell ref="A75:A86"/>
    <mergeCell ref="A63:A74"/>
    <mergeCell ref="A51:A62"/>
    <mergeCell ref="A39:A50"/>
    <mergeCell ref="B1:D1"/>
    <mergeCell ref="C8:E8"/>
    <mergeCell ref="C7:E7"/>
    <mergeCell ref="C9:E9"/>
    <mergeCell ref="C11:E11"/>
    <mergeCell ref="A27:A38"/>
    <mergeCell ref="A12:E12"/>
    <mergeCell ref="A15:A26"/>
    <mergeCell ref="D13:D14"/>
    <mergeCell ref="E13:E14"/>
    <mergeCell ref="C10:E10"/>
    <mergeCell ref="A3:E3"/>
    <mergeCell ref="A5:E5"/>
    <mergeCell ref="A6:E6"/>
    <mergeCell ref="A2:E2"/>
    <mergeCell ref="B13:B14"/>
    <mergeCell ref="A13:A14"/>
    <mergeCell ref="A4:E4"/>
    <mergeCell ref="C13:C14"/>
  </mergeCells>
  <printOptions horizontalCentered="1"/>
  <pageMargins left="0.7874015748031497" right="0.7874015748031497" top="1.46" bottom="0.63" header="0.78" footer="0.2755905511811024"/>
  <pageSetup horizontalDpi="120" verticalDpi="120" orientation="portrait" paperSize="9" r:id="rId2"/>
  <headerFooter alignWithMargins="0">
    <oddHeader>&amp;C&amp;"Arial CE,Félkövér"Bács-Kiskun Megyei Vállalkozásfejlesztési Alapítvány&amp;"Arial CE,Normál"
Helyi Mikrohitel Alap törlesztési segédlet 2014.03.01-től
</oddHeader>
    <oddFooter>&amp;C*Az összegek tájékoztató jellegűek, a számított összegek függenek a befizetett összeg nagyságától és idejétől is. Előtörlesztés esetén a kamatok is csökkennek.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Bács-Kiskun Megyei Vállalkozásfejlesztési Alapítvány</Manager>
  <Company>Bács-Kiskun Megyei Vállalkozásfejlesztési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Mikrohitel törlesztési tábla</dc:title>
  <dc:subject>Bács-Kiskun Megyei Vállalkozásfejlesztési Alapítvány</dc:subject>
  <dc:creator>Békefi Helén</dc:creator>
  <cp:keywords>mikrohitel</cp:keywords>
  <dc:description/>
  <cp:lastModifiedBy>admin</cp:lastModifiedBy>
  <cp:lastPrinted>2014-02-25T09:37:44Z</cp:lastPrinted>
  <dcterms:created xsi:type="dcterms:W3CDTF">2000-07-06T13:48:22Z</dcterms:created>
  <dcterms:modified xsi:type="dcterms:W3CDTF">2023-06-05T13:34:36Z</dcterms:modified>
  <cp:category>Mikrohitel</cp:category>
  <cp:version/>
  <cp:contentType/>
  <cp:contentStatus/>
</cp:coreProperties>
</file>